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0"/>
  </bookViews>
  <sheets>
    <sheet name="ΠΙΝΑΚΑΣ ΑΠΟΡΡΙΠΤΕΩΝ" sheetId="5" r:id="rId1"/>
    <sheet name="ΠΙΝΑΚΑΣ ΠΡΟΣΛΗΠΤΕΩΝ" sheetId="6" r:id="rId2"/>
    <sheet name="ΠΙΝΑΚΑΣ ΓΕΝΙΚΗΣ ΚΑΤΑΤΑΞΗΣ" sheetId="8" r:id="rId3"/>
  </sheets>
  <definedNames/>
  <calcPr calcId="181029"/>
</workbook>
</file>

<file path=xl/sharedStrings.xml><?xml version="1.0" encoding="utf-8"?>
<sst xmlns="http://schemas.openxmlformats.org/spreadsheetml/2006/main" count="161" uniqueCount="66">
  <si>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</si>
  <si>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</si>
  <si>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</si>
  <si>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</si>
  <si>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</si>
  <si>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</si>
  <si>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</si>
  <si>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</si>
  <si>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</si>
  <si>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</si>
  <si>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</si>
  <si>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</si>
  <si>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</si>
  <si>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</si>
  <si>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023)</t>
  </si>
  <si>
    <t>ΓΝΩΣΗ ΧΕΙΡΙΣΜΟΥ Η/Υ (κωδ. 147)</t>
  </si>
  <si>
    <t>ΚΑΛΗ ΓΝΩΣΗ ΑΓΓΛΙΚΗΣ ΓΛΩΣΣΑΣ (κωδ. 150)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</si>
  <si>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</si>
  <si>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</si>
  <si>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</si>
  <si>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</si>
  <si>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</si>
  <si>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</si>
  <si>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</si>
  <si>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</si>
  <si>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</si>
  <si>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</si>
  <si>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</si>
  <si>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</si>
  <si>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543/25-09-2018</t>
  </si>
  <si>
    <t>ΒΑΣΙΛΑΚΗΣ</t>
  </si>
  <si>
    <t>ΝΙΚΟΛΑΟΣ</t>
  </si>
  <si>
    <t>1350/28-09-2018</t>
  </si>
  <si>
    <t>ΓΑΡΝΑΒΟΣ</t>
  </si>
  <si>
    <t>ΑΝΔΡΕΑΣ</t>
  </si>
  <si>
    <t>728/26-09-2018</t>
  </si>
  <si>
    <t>ΔΡΑΝΔΑΚΗ</t>
  </si>
  <si>
    <t>ΝΕΦΕΛΗ</t>
  </si>
  <si>
    <t>782/26-09-2018</t>
  </si>
  <si>
    <t>2078/01-10-2018</t>
  </si>
  <si>
    <t>ΜΑΡΟΥΛΑΚΟΣ</t>
  </si>
  <si>
    <t>489/25-09-2018</t>
  </si>
  <si>
    <t>1088/28-09-2018</t>
  </si>
  <si>
    <t>ΦΙΛΙΠΠΙΔΗΣ</t>
  </si>
  <si>
    <t>ΕΥΑΓΓΕΛΟΣ</t>
  </si>
  <si>
    <t>622/26-09-2018</t>
  </si>
  <si>
    <t>223/21-09-2018</t>
  </si>
  <si>
    <t>ΑΔΤ</t>
  </si>
  <si>
    <t>**8452</t>
  </si>
  <si>
    <t>**6270</t>
  </si>
  <si>
    <t>**0485</t>
  </si>
  <si>
    <t>**8935</t>
  </si>
  <si>
    <t>ΠΑΡΑΤΗΡΗΣΕΙΣ</t>
  </si>
  <si>
    <t>**7127</t>
  </si>
  <si>
    <t>**6984</t>
  </si>
  <si>
    <t>**3023</t>
  </si>
  <si>
    <t>**4956</t>
  </si>
  <si>
    <t>**5585</t>
  </si>
  <si>
    <t>ΝΤΟΒΙΝΟΥ</t>
  </si>
  <si>
    <t>ΕΙΡΗΝΗ</t>
  </si>
  <si>
    <t>**1925</t>
  </si>
  <si>
    <t>2224/2-10-2018</t>
  </si>
  <si>
    <t>ΑΙΤΙΟΛΟΓΙΑ ΑΠΟΡΡΙΨΗΣ</t>
  </si>
  <si>
    <r>
      <t xml:space="preserve">ΤΕ13 - ΤΕ ΒΙΟΪΑΤΡΙΚΗΣ ΤΕΧΝΟΛΟΓΙΑΣ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</si>
  <si>
    <r>
      <t xml:space="preserve">ΤΕ13 - ΤΕ ΒΙΟΪΑΤΡΙΚΗΣ ΤΕΧΝΟΛΟΓΙΑΣ (1 ΘΕΣΗ ΜΕ ΓΕΝΙΚΗ ΕΜΠΕΙΡΙΑ)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</t>
    </r>
  </si>
  <si>
    <r>
      <t xml:space="preserve">ΤΕ13 - ΤΕ ΒΙΟΪΑΤΡΙΚΗΣ ΤΕΧΝΟΛΟΓΙΑΣ (1 ΘΕΣΗ ΜΕ ΓΕΝΙΚΗ ΕΜΠΕΙΡΙΑ)
</t>
    </r>
    <r>
      <rPr>
        <b/>
        <u val="single"/>
        <sz val="14"/>
        <color theme="1"/>
        <rFont val="Calibri"/>
        <family val="2"/>
        <scheme val="minor"/>
      </rPr>
      <t>ΠΡΟΣΩΡΙΝΟΣ ΠΙΝΑΚΑΣ ΠΡΟΣΛΗΠΤΕΟΥ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</si>
</sst>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4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 topLeftCell="A1">
      <selection activeCell="D6" sqref="D6"/>
    </sheetView>
  </sheetViews>
  <sheetFormatPr defaultColWidth="9.140625" defaultRowHeight="15"/>
  <cols>
    <col min="1" max="1" width="9.140625" style="11" customWidth="1"/>
    <col min="2" max="2" width="22.140625" style="11" customWidth="1"/>
    <col min="3" max="3" width="14.00390625" style="11" customWidth="1"/>
    <col min="4" max="4" width="27.57421875" style="11" customWidth="1"/>
    <col min="5" max="16384" width="9.140625" style="11" customWidth="1"/>
  </cols>
  <sheetData>
    <row r="1" spans="1:4" s="6" customFormat="1" ht="54.75" customHeight="1">
      <c r="A1" s="36" t="s">
        <v>63</v>
      </c>
      <c r="B1" s="37"/>
      <c r="C1" s="37"/>
      <c r="D1" s="38"/>
    </row>
    <row r="2" spans="1:4" s="8" customFormat="1" ht="15.75">
      <c r="A2" s="34" t="s">
        <v>7</v>
      </c>
      <c r="B2" s="35"/>
      <c r="C2" s="35"/>
      <c r="D2" s="7" t="s">
        <v>62</v>
      </c>
    </row>
    <row r="3" spans="1:4" s="6" customFormat="1" ht="15">
      <c r="A3" s="9">
        <v>1</v>
      </c>
      <c r="B3" s="10" t="s">
        <v>38</v>
      </c>
      <c r="C3" s="10" t="s">
        <v>51</v>
      </c>
      <c r="D3" s="10">
        <v>150</v>
      </c>
    </row>
    <row r="4" spans="1:4" s="6" customFormat="1" ht="15">
      <c r="A4" s="9">
        <v>2</v>
      </c>
      <c r="B4" s="10" t="s">
        <v>41</v>
      </c>
      <c r="C4" s="10" t="s">
        <v>54</v>
      </c>
      <c r="D4" s="10">
        <v>150</v>
      </c>
    </row>
    <row r="5" spans="1:4" s="6" customFormat="1" ht="15">
      <c r="A5" s="9">
        <v>3</v>
      </c>
      <c r="B5" s="10" t="s">
        <v>45</v>
      </c>
      <c r="C5" s="10" t="s">
        <v>56</v>
      </c>
      <c r="D5" s="10">
        <v>150</v>
      </c>
    </row>
    <row r="6" spans="1:4" s="6" customFormat="1" ht="15">
      <c r="A6" s="9">
        <v>4</v>
      </c>
      <c r="B6" s="10" t="s">
        <v>46</v>
      </c>
      <c r="C6" s="10" t="s">
        <v>57</v>
      </c>
      <c r="D6" s="10">
        <v>150</v>
      </c>
    </row>
  </sheetData>
  <sheetProtection password="EB34" sheet="1" objects="1" scenarios="1"/>
  <mergeCells count="2">
    <mergeCell ref="A2:C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"/>
  <sheetViews>
    <sheetView workbookViewId="0" topLeftCell="A1">
      <selection activeCell="D4" sqref="D4"/>
    </sheetView>
  </sheetViews>
  <sheetFormatPr defaultColWidth="9.140625" defaultRowHeight="15"/>
  <cols>
    <col min="1" max="1" width="4.8515625" style="1" customWidth="1"/>
    <col min="2" max="3" width="15.0039062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0.8515625" style="1" customWidth="1"/>
    <col min="10" max="10" width="11.00390625" style="1" customWidth="1"/>
    <col min="11" max="11" width="15.00390625" style="1" customWidth="1"/>
    <col min="12" max="12" width="14.00390625" style="1" customWidth="1"/>
    <col min="13" max="13" width="16.28125" style="1" customWidth="1"/>
    <col min="14" max="14" width="7.28125" style="1" customWidth="1"/>
    <col min="15" max="15" width="16.140625" style="1" customWidth="1"/>
    <col min="16" max="16" width="7.28125" style="1" customWidth="1"/>
    <col min="17" max="17" width="13.8515625" style="1" customWidth="1"/>
    <col min="18" max="18" width="7.28125" style="1" customWidth="1"/>
    <col min="19" max="19" width="15.2812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1.421875" style="1" customWidth="1"/>
    <col min="24" max="24" width="7.28125" style="1" customWidth="1"/>
    <col min="25" max="25" width="10.421875" style="1" customWidth="1"/>
    <col min="26" max="26" width="7.28125" style="1" customWidth="1"/>
    <col min="27" max="27" width="14.00390625" style="1" customWidth="1"/>
    <col min="28" max="28" width="7.28125" style="1" customWidth="1"/>
    <col min="29" max="29" width="17.7109375" style="1" customWidth="1"/>
    <col min="30" max="30" width="7.28125" style="1" customWidth="1"/>
    <col min="31" max="31" width="14.421875" style="1" customWidth="1"/>
    <col min="32" max="32" width="7.8515625" style="1" customWidth="1"/>
    <col min="33" max="33" width="10.421875" style="1" customWidth="1"/>
    <col min="34" max="34" width="38.28125" style="1" bestFit="1" customWidth="1"/>
    <col min="35" max="42" width="9.140625" style="1" customWidth="1"/>
    <col min="43" max="44" width="9.140625" style="1" hidden="1" customWidth="1"/>
    <col min="45" max="16384" width="9.140625" style="1" customWidth="1"/>
  </cols>
  <sheetData>
    <row r="1" spans="1:34" ht="55.5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6"/>
    </row>
    <row r="2" spans="1:34" s="2" customFormat="1" ht="15.75">
      <c r="A2" s="34" t="s">
        <v>7</v>
      </c>
      <c r="B2" s="35"/>
      <c r="C2" s="35"/>
      <c r="D2" s="35"/>
      <c r="E2" s="35"/>
      <c r="F2" s="39" t="s">
        <v>0</v>
      </c>
      <c r="G2" s="39"/>
      <c r="H2" s="39"/>
      <c r="I2" s="40"/>
      <c r="J2" s="40"/>
      <c r="K2" s="12"/>
      <c r="L2" s="12"/>
      <c r="M2" s="35" t="s">
        <v>27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8"/>
      <c r="AH2" s="8"/>
    </row>
    <row r="3" spans="1:34" s="3" customFormat="1" ht="94.5" customHeight="1">
      <c r="A3" s="13" t="s">
        <v>1</v>
      </c>
      <c r="B3" s="13" t="s">
        <v>28</v>
      </c>
      <c r="C3" s="14" t="s">
        <v>47</v>
      </c>
      <c r="D3" s="14" t="s">
        <v>8</v>
      </c>
      <c r="E3" s="14" t="s">
        <v>9</v>
      </c>
      <c r="F3" s="15" t="s">
        <v>14</v>
      </c>
      <c r="G3" s="15" t="s">
        <v>11</v>
      </c>
      <c r="H3" s="15" t="s">
        <v>4</v>
      </c>
      <c r="I3" s="13" t="s">
        <v>15</v>
      </c>
      <c r="J3" s="13" t="s">
        <v>16</v>
      </c>
      <c r="K3" s="16"/>
      <c r="L3" s="17" t="s">
        <v>12</v>
      </c>
      <c r="M3" s="15" t="s">
        <v>17</v>
      </c>
      <c r="N3" s="13" t="s">
        <v>4</v>
      </c>
      <c r="O3" s="15" t="s">
        <v>18</v>
      </c>
      <c r="P3" s="15" t="s">
        <v>4</v>
      </c>
      <c r="Q3" s="13" t="s">
        <v>19</v>
      </c>
      <c r="R3" s="13" t="s">
        <v>4</v>
      </c>
      <c r="S3" s="13" t="s">
        <v>20</v>
      </c>
      <c r="T3" s="13" t="s">
        <v>4</v>
      </c>
      <c r="U3" s="13" t="s">
        <v>21</v>
      </c>
      <c r="V3" s="13" t="s">
        <v>4</v>
      </c>
      <c r="W3" s="13" t="s">
        <v>22</v>
      </c>
      <c r="X3" s="13" t="s">
        <v>4</v>
      </c>
      <c r="Y3" s="13" t="s">
        <v>23</v>
      </c>
      <c r="Z3" s="14" t="s">
        <v>4</v>
      </c>
      <c r="AA3" s="13" t="s">
        <v>24</v>
      </c>
      <c r="AB3" s="13" t="s">
        <v>4</v>
      </c>
      <c r="AC3" s="13" t="s">
        <v>25</v>
      </c>
      <c r="AD3" s="13" t="s">
        <v>4</v>
      </c>
      <c r="AE3" s="13" t="s">
        <v>26</v>
      </c>
      <c r="AF3" s="14" t="s">
        <v>4</v>
      </c>
      <c r="AG3" s="18" t="s">
        <v>10</v>
      </c>
      <c r="AH3" s="13" t="s">
        <v>52</v>
      </c>
    </row>
    <row r="4" spans="1:44" s="5" customFormat="1" ht="18" customHeight="1">
      <c r="A4" s="19">
        <v>1</v>
      </c>
      <c r="B4" s="20" t="s">
        <v>35</v>
      </c>
      <c r="C4" s="20" t="s">
        <v>50</v>
      </c>
      <c r="D4" s="21" t="s">
        <v>36</v>
      </c>
      <c r="E4" s="21" t="s">
        <v>37</v>
      </c>
      <c r="F4" s="22" t="s">
        <v>5</v>
      </c>
      <c r="G4" s="22">
        <v>6.02</v>
      </c>
      <c r="H4" s="22">
        <f>G4*110</f>
        <v>662.1999999999999</v>
      </c>
      <c r="I4" s="19" t="s">
        <v>5</v>
      </c>
      <c r="J4" s="19" t="s">
        <v>5</v>
      </c>
      <c r="K4" s="23" t="str">
        <f>IF(AND(F4="ΝΑΙ",IF(J4="ΝΑΙ",I4="ΝΑΙ",)),"ΟΚ","ΑΠΟΡΡΙΠΤΕΤΑΙ")</f>
        <v>ΟΚ</v>
      </c>
      <c r="L4" s="23" t="s">
        <v>5</v>
      </c>
      <c r="M4" s="22" t="s">
        <v>5</v>
      </c>
      <c r="N4" s="19">
        <f>IF(M4="ΝΑΙ",120,0)</f>
        <v>120</v>
      </c>
      <c r="O4" s="22" t="s">
        <v>5</v>
      </c>
      <c r="P4" s="22">
        <f>IF(O4="ΝΑΙ",60,0)</f>
        <v>60</v>
      </c>
      <c r="Q4" s="19"/>
      <c r="R4" s="19">
        <f>IF(Q4="ΝΑΙ",250,0)</f>
        <v>0</v>
      </c>
      <c r="S4" s="19"/>
      <c r="T4" s="19">
        <f>IF(S4="ΝΑΙ",120,0)</f>
        <v>0</v>
      </c>
      <c r="U4" s="19"/>
      <c r="V4" s="19">
        <f>IF(U4="ΑΡΙΣΤΗ",70,IF(U4="ΠΟΛΥ ΚΑΛΗ",50,IF(U4="ΚΑΛΗ",30,)))</f>
        <v>0</v>
      </c>
      <c r="W4" s="19"/>
      <c r="X4" s="19">
        <f>IF(W4="ΑΡΙΣΤΗ",70,IF(W4="ΠΟΛΥ ΚΑΛΗ",50,IF(W4="ΚΑΛΗ",30,)))</f>
        <v>0</v>
      </c>
      <c r="Y4" s="19" t="s">
        <v>2</v>
      </c>
      <c r="Z4" s="19">
        <f>IF(Y4="ΑΡΙΣΤΗ",70,IF(Y4="ΠΟΛΥ ΚΑΛΗ",50,IF(Y4="ΚΑΛΗ",30,)))</f>
        <v>70</v>
      </c>
      <c r="AA4" s="19"/>
      <c r="AB4" s="19">
        <f>IF(AA4="ΝΑΙ",150,0)</f>
        <v>0</v>
      </c>
      <c r="AC4" s="19">
        <v>24</v>
      </c>
      <c r="AD4" s="19">
        <f>AC4*17</f>
        <v>408</v>
      </c>
      <c r="AE4" s="19"/>
      <c r="AF4" s="24">
        <f>AE4*7</f>
        <v>0</v>
      </c>
      <c r="AG4" s="25">
        <f>H4+AB4+N4+P4+R4+T4+X4+Z4+AD4+AF4+V4</f>
        <v>1320.1999999999998</v>
      </c>
      <c r="AH4" s="19"/>
      <c r="AR4" s="5" t="s">
        <v>3</v>
      </c>
    </row>
    <row r="7" ht="15">
      <c r="B7" s="4"/>
    </row>
  </sheetData>
  <sheetProtection password="EB34" sheet="1" objects="1" scenarios="1"/>
  <mergeCells count="4">
    <mergeCell ref="A2:E2"/>
    <mergeCell ref="F2:J2"/>
    <mergeCell ref="M2:AF2"/>
    <mergeCell ref="A1:AG1"/>
  </mergeCells>
  <dataValidations count="5">
    <dataValidation type="decimal" allowBlank="1" showInputMessage="1" showErrorMessage="1" sqref="G4">
      <formula1>5</formula1>
      <formula2>10</formula2>
    </dataValidation>
    <dataValidation type="whole" allowBlank="1" showInputMessage="1" showErrorMessage="1" errorTitle="ΠΡΟΣΟΧΗ!" error="ΑΠΟ 1 ΕΩΣ 24 ΜΗΝΕΣ" sqref="AC4">
      <formula1>1</formula1>
      <formula2>24</formula2>
    </dataValidation>
    <dataValidation type="list" allowBlank="1" showInputMessage="1" showErrorMessage="1" sqref="Q4 AA4 I4:J4 O4 S4 F4 L4:M4">
      <formula1>#REF!</formula1>
    </dataValidation>
    <dataValidation type="list" allowBlank="1" showInputMessage="1" showErrorMessage="1" sqref="W4 Y4 U4">
      <formula1>$AR$4:$AR$4</formula1>
    </dataValidation>
    <dataValidation type="whole" allowBlank="1" showInputMessage="1" showErrorMessage="1" errorTitle="ΠΡΟΣΟΧΗ!" error="ΑΠΟ 1 ΕΩΣ 84 ΜΗΝΕΣ" sqref="AE4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1"/>
  <sheetViews>
    <sheetView workbookViewId="0" topLeftCell="A1">
      <selection activeCell="D6" sqref="D6"/>
    </sheetView>
  </sheetViews>
  <sheetFormatPr defaultColWidth="9.140625" defaultRowHeight="15"/>
  <cols>
    <col min="1" max="1" width="4.8515625" style="6" customWidth="1"/>
    <col min="2" max="3" width="15.00390625" style="6" customWidth="1"/>
    <col min="4" max="4" width="25.140625" style="6" customWidth="1"/>
    <col min="5" max="5" width="25.28125" style="6" customWidth="1"/>
    <col min="6" max="7" width="9.7109375" style="6" customWidth="1"/>
    <col min="8" max="8" width="7.28125" style="6" customWidth="1"/>
    <col min="9" max="9" width="10.8515625" style="6" customWidth="1"/>
    <col min="10" max="10" width="11.00390625" style="6" customWidth="1"/>
    <col min="11" max="11" width="15.00390625" style="6" customWidth="1"/>
    <col min="12" max="12" width="14.00390625" style="6" customWidth="1"/>
    <col min="13" max="13" width="16.28125" style="6" customWidth="1"/>
    <col min="14" max="14" width="7.28125" style="6" customWidth="1"/>
    <col min="15" max="15" width="16.140625" style="6" customWidth="1"/>
    <col min="16" max="16" width="7.28125" style="6" customWidth="1"/>
    <col min="17" max="17" width="13.8515625" style="6" customWidth="1"/>
    <col min="18" max="18" width="7.28125" style="6" customWidth="1"/>
    <col min="19" max="19" width="15.28125" style="6" customWidth="1"/>
    <col min="20" max="20" width="7.28125" style="6" customWidth="1"/>
    <col min="21" max="21" width="12.00390625" style="6" customWidth="1"/>
    <col min="22" max="22" width="7.28125" style="6" customWidth="1"/>
    <col min="23" max="23" width="11.421875" style="6" customWidth="1"/>
    <col min="24" max="24" width="7.28125" style="6" customWidth="1"/>
    <col min="25" max="25" width="10.421875" style="6" customWidth="1"/>
    <col min="26" max="26" width="7.28125" style="6" customWidth="1"/>
    <col min="27" max="27" width="14.00390625" style="6" customWidth="1"/>
    <col min="28" max="28" width="7.28125" style="6" customWidth="1"/>
    <col min="29" max="29" width="17.7109375" style="6" customWidth="1"/>
    <col min="30" max="30" width="7.28125" style="6" customWidth="1"/>
    <col min="31" max="31" width="14.421875" style="6" customWidth="1"/>
    <col min="32" max="32" width="7.8515625" style="6" customWidth="1"/>
    <col min="33" max="33" width="10.421875" style="6" customWidth="1"/>
    <col min="34" max="34" width="24.57421875" style="6" customWidth="1"/>
    <col min="35" max="42" width="9.140625" style="6" customWidth="1"/>
    <col min="43" max="44" width="9.140625" style="6" hidden="1" customWidth="1"/>
    <col min="45" max="16384" width="9.140625" style="6" customWidth="1"/>
  </cols>
  <sheetData>
    <row r="1" spans="1:33" ht="55.5" customHeight="1">
      <c r="A1" s="41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3" s="8" customFormat="1" ht="15.75">
      <c r="A2" s="34" t="s">
        <v>7</v>
      </c>
      <c r="B2" s="35"/>
      <c r="C2" s="35"/>
      <c r="D2" s="35"/>
      <c r="E2" s="35"/>
      <c r="F2" s="39" t="s">
        <v>0</v>
      </c>
      <c r="G2" s="39"/>
      <c r="H2" s="39"/>
      <c r="I2" s="40"/>
      <c r="J2" s="40"/>
      <c r="K2" s="12"/>
      <c r="L2" s="12"/>
      <c r="M2" s="35" t="s">
        <v>27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44" t="s">
        <v>10</v>
      </c>
    </row>
    <row r="3" spans="1:34" s="26" customFormat="1" ht="94.5" customHeight="1">
      <c r="A3" s="13" t="s">
        <v>1</v>
      </c>
      <c r="B3" s="13" t="s">
        <v>28</v>
      </c>
      <c r="C3" s="14" t="s">
        <v>47</v>
      </c>
      <c r="D3" s="14" t="s">
        <v>8</v>
      </c>
      <c r="E3" s="13" t="s">
        <v>9</v>
      </c>
      <c r="F3" s="13" t="s">
        <v>14</v>
      </c>
      <c r="G3" s="15" t="s">
        <v>11</v>
      </c>
      <c r="H3" s="15" t="s">
        <v>4</v>
      </c>
      <c r="I3" s="13" t="s">
        <v>15</v>
      </c>
      <c r="J3" s="13" t="s">
        <v>16</v>
      </c>
      <c r="K3" s="16"/>
      <c r="L3" s="17" t="s">
        <v>12</v>
      </c>
      <c r="M3" s="15" t="s">
        <v>17</v>
      </c>
      <c r="N3" s="13" t="s">
        <v>4</v>
      </c>
      <c r="O3" s="15" t="s">
        <v>18</v>
      </c>
      <c r="P3" s="15" t="s">
        <v>4</v>
      </c>
      <c r="Q3" s="13" t="s">
        <v>19</v>
      </c>
      <c r="R3" s="13" t="s">
        <v>4</v>
      </c>
      <c r="S3" s="13" t="s">
        <v>20</v>
      </c>
      <c r="T3" s="13" t="s">
        <v>4</v>
      </c>
      <c r="U3" s="13" t="s">
        <v>21</v>
      </c>
      <c r="V3" s="13" t="s">
        <v>4</v>
      </c>
      <c r="W3" s="13" t="s">
        <v>22</v>
      </c>
      <c r="X3" s="13" t="s">
        <v>4</v>
      </c>
      <c r="Y3" s="13" t="s">
        <v>23</v>
      </c>
      <c r="Z3" s="14" t="s">
        <v>4</v>
      </c>
      <c r="AA3" s="13" t="s">
        <v>24</v>
      </c>
      <c r="AB3" s="13" t="s">
        <v>4</v>
      </c>
      <c r="AC3" s="13" t="s">
        <v>25</v>
      </c>
      <c r="AD3" s="13" t="s">
        <v>4</v>
      </c>
      <c r="AE3" s="13" t="s">
        <v>26</v>
      </c>
      <c r="AF3" s="14" t="s">
        <v>4</v>
      </c>
      <c r="AG3" s="44"/>
      <c r="AH3" s="13" t="s">
        <v>52</v>
      </c>
    </row>
    <row r="4" spans="1:44" s="27" customFormat="1" ht="18" customHeight="1">
      <c r="A4" s="19">
        <v>1</v>
      </c>
      <c r="B4" s="20" t="s">
        <v>35</v>
      </c>
      <c r="C4" s="20" t="s">
        <v>50</v>
      </c>
      <c r="D4" s="21" t="s">
        <v>36</v>
      </c>
      <c r="E4" s="21" t="s">
        <v>37</v>
      </c>
      <c r="F4" s="22" t="s">
        <v>5</v>
      </c>
      <c r="G4" s="22">
        <v>6.02</v>
      </c>
      <c r="H4" s="22">
        <f>G4*110</f>
        <v>662.1999999999999</v>
      </c>
      <c r="I4" s="19" t="s">
        <v>5</v>
      </c>
      <c r="J4" s="19" t="s">
        <v>5</v>
      </c>
      <c r="K4" s="23" t="str">
        <f>IF(AND(F4="ΝΑΙ",IF(J4="ΝΑΙ",I4="ΝΑΙ",)),"ΟΚ","ΑΠΟΡΡΙΠΤΕΤΑΙ")</f>
        <v>ΟΚ</v>
      </c>
      <c r="L4" s="23" t="s">
        <v>5</v>
      </c>
      <c r="M4" s="22" t="s">
        <v>5</v>
      </c>
      <c r="N4" s="19">
        <f>IF(M4="ΝΑΙ",120,0)</f>
        <v>120</v>
      </c>
      <c r="O4" s="22" t="s">
        <v>5</v>
      </c>
      <c r="P4" s="22">
        <f>IF(O4="ΝΑΙ",60,0)</f>
        <v>60</v>
      </c>
      <c r="Q4" s="19"/>
      <c r="R4" s="19">
        <f>IF(Q4="ΝΑΙ",250,0)</f>
        <v>0</v>
      </c>
      <c r="S4" s="19"/>
      <c r="T4" s="19">
        <f>IF(S4="ΝΑΙ",120,0)</f>
        <v>0</v>
      </c>
      <c r="U4" s="19"/>
      <c r="V4" s="19">
        <f>IF(U4="ΑΡΙΣΤΗ",70,IF(U4="ΠΟΛΥ ΚΑΛΗ",50,IF(U4="ΚΑΛΗ",30,)))</f>
        <v>0</v>
      </c>
      <c r="W4" s="19"/>
      <c r="X4" s="19">
        <f>IF(W4="ΑΡΙΣΤΗ",70,IF(W4="ΠΟΛΥ ΚΑΛΗ",50,IF(W4="ΚΑΛΗ",30,)))</f>
        <v>0</v>
      </c>
      <c r="Y4" s="19" t="s">
        <v>2</v>
      </c>
      <c r="Z4" s="19">
        <f>IF(Y4="ΑΡΙΣΤΗ",70,IF(Y4="ΠΟΛΥ ΚΑΛΗ",50,IF(Y4="ΚΑΛΗ",30,)))</f>
        <v>70</v>
      </c>
      <c r="AA4" s="19"/>
      <c r="AB4" s="19">
        <f>IF(AA4="ΝΑΙ",150,0)</f>
        <v>0</v>
      </c>
      <c r="AC4" s="19">
        <v>24</v>
      </c>
      <c r="AD4" s="19">
        <f>AC4*17</f>
        <v>408</v>
      </c>
      <c r="AE4" s="19"/>
      <c r="AF4" s="24">
        <f>AE4*7</f>
        <v>0</v>
      </c>
      <c r="AG4" s="25">
        <f>H4+AB4+N4+P4+R4+T4+X4+Z4+AD4+AF4+V4</f>
        <v>1320.1999999999998</v>
      </c>
      <c r="AH4" s="19" t="s">
        <v>12</v>
      </c>
      <c r="AR4" s="27" t="s">
        <v>3</v>
      </c>
    </row>
    <row r="5" spans="1:34" ht="18" customHeight="1">
      <c r="A5" s="9">
        <v>2</v>
      </c>
      <c r="B5" s="13" t="s">
        <v>61</v>
      </c>
      <c r="C5" s="13" t="s">
        <v>60</v>
      </c>
      <c r="D5" s="28" t="s">
        <v>58</v>
      </c>
      <c r="E5" s="28" t="s">
        <v>59</v>
      </c>
      <c r="F5" s="29" t="s">
        <v>5</v>
      </c>
      <c r="G5" s="29">
        <v>6.4</v>
      </c>
      <c r="H5" s="29">
        <f aca="true" t="shared" si="0" ref="H5:H9">G5*110</f>
        <v>704</v>
      </c>
      <c r="I5" s="9" t="s">
        <v>5</v>
      </c>
      <c r="J5" s="9" t="s">
        <v>5</v>
      </c>
      <c r="K5" s="30" t="str">
        <f aca="true" t="shared" si="1" ref="K5:K9">IF(AND(F5="ΝΑΙ",IF(J5="ΝΑΙ",I5="ΝΑΙ",)),"ΟΚ","ΑΠΟΡΡΙΠΤΕΤΑΙ")</f>
        <v>ΟΚ</v>
      </c>
      <c r="L5" s="30" t="s">
        <v>13</v>
      </c>
      <c r="M5" s="29"/>
      <c r="N5" s="9">
        <f aca="true" t="shared" si="2" ref="N5:N9">IF(M5="ΝΑΙ",120,0)</f>
        <v>0</v>
      </c>
      <c r="O5" s="29"/>
      <c r="P5" s="29">
        <f aca="true" t="shared" si="3" ref="P5:P9">IF(O5="ΝΑΙ",60,0)</f>
        <v>0</v>
      </c>
      <c r="Q5" s="9"/>
      <c r="R5" s="9">
        <f aca="true" t="shared" si="4" ref="R5:R9">IF(Q5="ΝΑΙ",250,0)</f>
        <v>0</v>
      </c>
      <c r="S5" s="9"/>
      <c r="T5" s="9">
        <f aca="true" t="shared" si="5" ref="T5:T9">IF(S5="ΝΑΙ",120,0)</f>
        <v>0</v>
      </c>
      <c r="U5" s="9"/>
      <c r="V5" s="9">
        <f aca="true" t="shared" si="6" ref="V5:V9">IF(U5="ΑΡΙΣΤΗ",70,IF(U5="ΠΟΛΥ ΚΑΛΗ",50,IF(U5="ΚΑΛΗ",30,)))</f>
        <v>0</v>
      </c>
      <c r="W5" s="9"/>
      <c r="X5" s="9">
        <f aca="true" t="shared" si="7" ref="X5:X9">IF(W5="ΑΡΙΣΤΗ",70,IF(W5="ΠΟΛΥ ΚΑΛΗ",50,IF(W5="ΚΑΛΗ",30,)))</f>
        <v>0</v>
      </c>
      <c r="Y5" s="9" t="s">
        <v>3</v>
      </c>
      <c r="Z5" s="9">
        <f aca="true" t="shared" si="8" ref="Z5:Z9">IF(Y5="ΑΡΙΣΤΗ",70,IF(Y5="ΠΟΛΥ ΚΑΛΗ",50,IF(Y5="ΚΑΛΗ",30,)))</f>
        <v>30</v>
      </c>
      <c r="AA5" s="9"/>
      <c r="AB5" s="9">
        <f aca="true" t="shared" si="9" ref="AB5:AB9">IF(AA5="ΝΑΙ",150,0)</f>
        <v>0</v>
      </c>
      <c r="AC5" s="9"/>
      <c r="AD5" s="9">
        <f aca="true" t="shared" si="10" ref="AD5:AD9">AC5*17</f>
        <v>0</v>
      </c>
      <c r="AE5" s="9">
        <v>84</v>
      </c>
      <c r="AF5" s="31">
        <f aca="true" t="shared" si="11" ref="AF5:AF9">AE5*7</f>
        <v>588</v>
      </c>
      <c r="AG5" s="32">
        <f aca="true" t="shared" si="12" ref="AG5:AG9">H5+AB5+N5+P5+R5+T5+X5+Z5+AD5+AF5+V5</f>
        <v>1322</v>
      </c>
      <c r="AH5" s="9"/>
    </row>
    <row r="6" spans="1:44" ht="18" customHeight="1">
      <c r="A6" s="9">
        <v>3</v>
      </c>
      <c r="B6" s="13" t="s">
        <v>29</v>
      </c>
      <c r="C6" s="13" t="s">
        <v>48</v>
      </c>
      <c r="D6" s="28" t="s">
        <v>30</v>
      </c>
      <c r="E6" s="28" t="s">
        <v>31</v>
      </c>
      <c r="F6" s="29" t="s">
        <v>5</v>
      </c>
      <c r="G6" s="29">
        <v>6.75</v>
      </c>
      <c r="H6" s="29">
        <f t="shared" si="0"/>
        <v>742.5</v>
      </c>
      <c r="I6" s="9" t="s">
        <v>5</v>
      </c>
      <c r="J6" s="9" t="s">
        <v>5</v>
      </c>
      <c r="K6" s="30" t="str">
        <f t="shared" si="1"/>
        <v>ΟΚ</v>
      </c>
      <c r="L6" s="30" t="s">
        <v>13</v>
      </c>
      <c r="M6" s="29"/>
      <c r="N6" s="9">
        <f t="shared" si="2"/>
        <v>0</v>
      </c>
      <c r="O6" s="29" t="s">
        <v>5</v>
      </c>
      <c r="P6" s="29">
        <f t="shared" si="3"/>
        <v>60</v>
      </c>
      <c r="Q6" s="9"/>
      <c r="R6" s="9">
        <f t="shared" si="4"/>
        <v>0</v>
      </c>
      <c r="S6" s="9"/>
      <c r="T6" s="9">
        <f t="shared" si="5"/>
        <v>0</v>
      </c>
      <c r="U6" s="9"/>
      <c r="V6" s="9">
        <f t="shared" si="6"/>
        <v>0</v>
      </c>
      <c r="W6" s="9"/>
      <c r="X6" s="9">
        <f t="shared" si="7"/>
        <v>0</v>
      </c>
      <c r="Y6" s="9" t="s">
        <v>3</v>
      </c>
      <c r="Z6" s="9">
        <f t="shared" si="8"/>
        <v>30</v>
      </c>
      <c r="AA6" s="9"/>
      <c r="AB6" s="9">
        <f t="shared" si="9"/>
        <v>0</v>
      </c>
      <c r="AC6" s="9"/>
      <c r="AD6" s="9">
        <f t="shared" si="10"/>
        <v>0</v>
      </c>
      <c r="AE6" s="9">
        <v>66</v>
      </c>
      <c r="AF6" s="31">
        <f t="shared" si="11"/>
        <v>462</v>
      </c>
      <c r="AG6" s="32">
        <f t="shared" si="12"/>
        <v>1294.5</v>
      </c>
      <c r="AH6" s="9"/>
      <c r="AQ6" s="6" t="s">
        <v>5</v>
      </c>
      <c r="AR6" s="6" t="s">
        <v>2</v>
      </c>
    </row>
    <row r="7" spans="1:34" ht="18" customHeight="1">
      <c r="A7" s="9">
        <v>4</v>
      </c>
      <c r="B7" s="13" t="s">
        <v>39</v>
      </c>
      <c r="C7" s="13" t="s">
        <v>53</v>
      </c>
      <c r="D7" s="28" t="s">
        <v>40</v>
      </c>
      <c r="E7" s="28" t="s">
        <v>31</v>
      </c>
      <c r="F7" s="29" t="s">
        <v>5</v>
      </c>
      <c r="G7" s="29">
        <v>5.94</v>
      </c>
      <c r="H7" s="29">
        <f t="shared" si="0"/>
        <v>653.4000000000001</v>
      </c>
      <c r="I7" s="9" t="s">
        <v>5</v>
      </c>
      <c r="J7" s="9" t="s">
        <v>5</v>
      </c>
      <c r="K7" s="30" t="str">
        <f t="shared" si="1"/>
        <v>ΟΚ</v>
      </c>
      <c r="L7" s="30" t="s">
        <v>13</v>
      </c>
      <c r="M7" s="29"/>
      <c r="N7" s="9">
        <f t="shared" si="2"/>
        <v>0</v>
      </c>
      <c r="O7" s="29"/>
      <c r="P7" s="29">
        <f t="shared" si="3"/>
        <v>0</v>
      </c>
      <c r="Q7" s="9"/>
      <c r="R7" s="9">
        <f t="shared" si="4"/>
        <v>0</v>
      </c>
      <c r="S7" s="9"/>
      <c r="T7" s="9">
        <f t="shared" si="5"/>
        <v>0</v>
      </c>
      <c r="U7" s="9"/>
      <c r="V7" s="9">
        <f t="shared" si="6"/>
        <v>0</v>
      </c>
      <c r="W7" s="9"/>
      <c r="X7" s="9">
        <f t="shared" si="7"/>
        <v>0</v>
      </c>
      <c r="Y7" s="9" t="s">
        <v>3</v>
      </c>
      <c r="Z7" s="9">
        <f t="shared" si="8"/>
        <v>30</v>
      </c>
      <c r="AA7" s="9"/>
      <c r="AB7" s="9">
        <f t="shared" si="9"/>
        <v>0</v>
      </c>
      <c r="AC7" s="9"/>
      <c r="AD7" s="9">
        <f t="shared" si="10"/>
        <v>0</v>
      </c>
      <c r="AE7" s="9">
        <v>74</v>
      </c>
      <c r="AF7" s="31">
        <f t="shared" si="11"/>
        <v>518</v>
      </c>
      <c r="AG7" s="32">
        <f t="shared" si="12"/>
        <v>1201.4</v>
      </c>
      <c r="AH7" s="9"/>
    </row>
    <row r="8" spans="1:34" ht="18" customHeight="1">
      <c r="A8" s="9">
        <v>5</v>
      </c>
      <c r="B8" s="13" t="s">
        <v>42</v>
      </c>
      <c r="C8" s="13" t="s">
        <v>55</v>
      </c>
      <c r="D8" s="28" t="s">
        <v>43</v>
      </c>
      <c r="E8" s="28" t="s">
        <v>44</v>
      </c>
      <c r="F8" s="29" t="s">
        <v>5</v>
      </c>
      <c r="G8" s="29">
        <v>6.14</v>
      </c>
      <c r="H8" s="29">
        <f t="shared" si="0"/>
        <v>675.4</v>
      </c>
      <c r="I8" s="9" t="s">
        <v>5</v>
      </c>
      <c r="J8" s="9" t="s">
        <v>5</v>
      </c>
      <c r="K8" s="30" t="str">
        <f t="shared" si="1"/>
        <v>ΟΚ</v>
      </c>
      <c r="L8" s="30" t="s">
        <v>13</v>
      </c>
      <c r="M8" s="29" t="s">
        <v>5</v>
      </c>
      <c r="N8" s="9">
        <f t="shared" si="2"/>
        <v>120</v>
      </c>
      <c r="O8" s="29"/>
      <c r="P8" s="29">
        <f t="shared" si="3"/>
        <v>0</v>
      </c>
      <c r="Q8" s="9"/>
      <c r="R8" s="9">
        <f t="shared" si="4"/>
        <v>0</v>
      </c>
      <c r="S8" s="9"/>
      <c r="T8" s="9">
        <f t="shared" si="5"/>
        <v>0</v>
      </c>
      <c r="U8" s="9"/>
      <c r="V8" s="9">
        <f t="shared" si="6"/>
        <v>0</v>
      </c>
      <c r="W8" s="9"/>
      <c r="X8" s="9">
        <f t="shared" si="7"/>
        <v>0</v>
      </c>
      <c r="Y8" s="9" t="s">
        <v>2</v>
      </c>
      <c r="Z8" s="9">
        <f t="shared" si="8"/>
        <v>70</v>
      </c>
      <c r="AA8" s="9"/>
      <c r="AB8" s="9">
        <f t="shared" si="9"/>
        <v>0</v>
      </c>
      <c r="AC8" s="9"/>
      <c r="AD8" s="9">
        <f t="shared" si="10"/>
        <v>0</v>
      </c>
      <c r="AE8" s="9"/>
      <c r="AF8" s="31">
        <f t="shared" si="11"/>
        <v>0</v>
      </c>
      <c r="AG8" s="32">
        <f t="shared" si="12"/>
        <v>865.4</v>
      </c>
      <c r="AH8" s="9"/>
    </row>
    <row r="9" spans="1:44" ht="18" customHeight="1">
      <c r="A9" s="9">
        <v>6</v>
      </c>
      <c r="B9" s="13" t="s">
        <v>32</v>
      </c>
      <c r="C9" s="13" t="s">
        <v>49</v>
      </c>
      <c r="D9" s="28" t="s">
        <v>33</v>
      </c>
      <c r="E9" s="28" t="s">
        <v>34</v>
      </c>
      <c r="F9" s="29" t="s">
        <v>5</v>
      </c>
      <c r="G9" s="29">
        <v>5.9</v>
      </c>
      <c r="H9" s="29">
        <f t="shared" si="0"/>
        <v>649</v>
      </c>
      <c r="I9" s="9" t="s">
        <v>5</v>
      </c>
      <c r="J9" s="9" t="s">
        <v>5</v>
      </c>
      <c r="K9" s="30" t="str">
        <f t="shared" si="1"/>
        <v>ΟΚ</v>
      </c>
      <c r="L9" s="30" t="s">
        <v>13</v>
      </c>
      <c r="M9" s="29"/>
      <c r="N9" s="9">
        <f t="shared" si="2"/>
        <v>0</v>
      </c>
      <c r="O9" s="29"/>
      <c r="P9" s="29">
        <f t="shared" si="3"/>
        <v>0</v>
      </c>
      <c r="Q9" s="9"/>
      <c r="R9" s="9">
        <f t="shared" si="4"/>
        <v>0</v>
      </c>
      <c r="S9" s="9"/>
      <c r="T9" s="9">
        <f t="shared" si="5"/>
        <v>0</v>
      </c>
      <c r="U9" s="9"/>
      <c r="V9" s="9">
        <f t="shared" si="6"/>
        <v>0</v>
      </c>
      <c r="W9" s="9"/>
      <c r="X9" s="9">
        <f t="shared" si="7"/>
        <v>0</v>
      </c>
      <c r="Y9" s="9" t="s">
        <v>3</v>
      </c>
      <c r="Z9" s="9">
        <f t="shared" si="8"/>
        <v>30</v>
      </c>
      <c r="AA9" s="9"/>
      <c r="AB9" s="9">
        <f t="shared" si="9"/>
        <v>0</v>
      </c>
      <c r="AC9" s="9"/>
      <c r="AD9" s="9">
        <f t="shared" si="10"/>
        <v>0</v>
      </c>
      <c r="AE9" s="9"/>
      <c r="AF9" s="31">
        <f t="shared" si="11"/>
        <v>0</v>
      </c>
      <c r="AG9" s="32">
        <f t="shared" si="12"/>
        <v>679</v>
      </c>
      <c r="AH9" s="9"/>
      <c r="AQ9" s="6" t="s">
        <v>13</v>
      </c>
      <c r="AR9" s="6" t="s">
        <v>6</v>
      </c>
    </row>
    <row r="11" ht="15">
      <c r="B11" s="33"/>
    </row>
  </sheetData>
  <sheetProtection password="EB34" sheet="1" objects="1" scenarios="1"/>
  <mergeCells count="5">
    <mergeCell ref="A2:E2"/>
    <mergeCell ref="F2:J2"/>
    <mergeCell ref="M2:AF2"/>
    <mergeCell ref="AG2:AG3"/>
    <mergeCell ref="A1:AG1"/>
  </mergeCells>
  <dataValidations count="5">
    <dataValidation type="whole" allowBlank="1" showInputMessage="1" showErrorMessage="1" errorTitle="ΠΡΟΣΟΧΗ!" error="ΑΠΟ 1 ΕΩΣ 84 ΜΗΝΕΣ" sqref="AE4:AE9">
      <formula1>1</formula1>
      <formula2>84</formula2>
    </dataValidation>
    <dataValidation type="list" allowBlank="1" showInputMessage="1" showErrorMessage="1" sqref="W4:W9 Y4:Y9 U4:U9">
      <formula1>$AR$4:$AR$4</formula1>
    </dataValidation>
    <dataValidation type="list" allowBlank="1" showInputMessage="1" showErrorMessage="1" sqref="Q4:Q9 I4:J9 O4:O9 S4:S9 F4:F9 L4:M9 AA4:AA9">
      <formula1>$AQ$4:$AQ$9</formula1>
    </dataValidation>
    <dataValidation type="whole" allowBlank="1" showInputMessage="1" showErrorMessage="1" errorTitle="ΠΡΟΣΟΧΗ!" error="ΑΠΟ 1 ΕΩΣ 24 ΜΗΝΕΣ" sqref="AC4:AC9">
      <formula1>1</formula1>
      <formula2>24</formula2>
    </dataValidation>
    <dataValidation type="decimal" allowBlank="1" showInputMessage="1" showErrorMessage="1" sqref="G4:G9">
      <formula1>5</formula1>
      <formula2>10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2018-12-05T09:37:24Z</dcterms:modified>
  <cp:category/>
  <cp:version/>
  <cp:contentType/>
  <cp:contentStatus/>
</cp:coreProperties>
</file>